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مستخلص" sheetId="1" r:id="rId1"/>
  </sheets>
  <definedNames>
    <definedName name="_xlnm.Print_Titles" localSheetId="0">'المستخلص'!$6:$6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#,##0.00;\-#,##0.00;\-"/>
    <numFmt numFmtId="165" formatCode="#,##0.00;\(#,##0.00\);\-"/>
    <numFmt numFmtId="166" formatCode="0.0%;\-0.0%;\-"/>
  </numFmts>
  <fonts count="1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b/>
      <sz val="10"/>
      <color rgb="FF244084"/>
      <name val="Calibri"/>
      <family val="2"/>
    </font>
    <font>
      <sz val="10"/>
      <color rgb="FF1E1F22"/>
      <name val="Calibri"/>
      <family val="2"/>
    </font>
    <font>
      <b/>
      <sz val="10"/>
      <color rgb="FF3E2C17"/>
      <name val="Calibri"/>
      <family val="2"/>
    </font>
    <font>
      <b/>
      <sz val="10"/>
      <color rgb="FF185139"/>
      <name val="Calibri"/>
      <family val="2"/>
    </font>
    <font>
      <b/>
      <sz val="11"/>
      <color rgb="FF185139"/>
      <name val="Calibri"/>
      <family val="2"/>
    </font>
    <font>
      <b/>
      <sz val="10"/>
      <color rgb="FF1E1F22"/>
      <name val="Calibri"/>
      <family val="2"/>
    </font>
    <font>
      <i/>
      <sz val="9"/>
      <color rgb="FF5B5E63"/>
      <name val="Calibri"/>
      <family val="2"/>
    </font>
  </fonts>
  <fills count="9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  <fill>
      <patternFill patternType="solid">
        <fgColor rgb="FFFEF1E3"/>
        <bgColor indexed="64"/>
      </patternFill>
    </fill>
    <fill>
      <patternFill patternType="solid">
        <fgColor rgb="FFD4EEE0"/>
        <bgColor indexed="64"/>
      </patternFill>
    </fill>
    <fill>
      <patternFill patternType="solid">
        <fgColor rgb="FFB8DFCB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  <border>
      <left style="thin">
        <color rgb="FFB5B7BC"/>
      </left>
      <right style="thin">
        <color rgb="FFB5B7BC"/>
      </right>
      <top style="thin">
        <color rgb="FFB5B7BC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medium">
        <color rgb="FF18513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vertical="center" wrapText="1" readingOrder="2"/>
    </xf>
    <xf numFmtId="164" fontId="4" fillId="4" borderId="2" xfId="0" applyNumberFormat="1" applyFont="1" applyFill="1" applyBorder="1" applyAlignment="1">
      <alignment horizontal="center" vertical="center" wrapText="1" readingOrder="2"/>
    </xf>
    <xf numFmtId="165" fontId="4" fillId="4" borderId="2" xfId="0" applyNumberFormat="1" applyFont="1" applyFill="1" applyBorder="1" applyAlignment="1">
      <alignment horizontal="center" vertical="center" wrapText="1" readingOrder="2"/>
    </xf>
    <xf numFmtId="166" fontId="4" fillId="4" borderId="2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vertical="center" wrapText="1" readingOrder="2"/>
    </xf>
    <xf numFmtId="164" fontId="5" fillId="0" borderId="2" xfId="0" applyNumberFormat="1" applyFont="1" applyBorder="1" applyAlignment="1">
      <alignment horizontal="center" vertical="center" wrapText="1" readingOrder="2"/>
    </xf>
    <xf numFmtId="165" fontId="5" fillId="0" borderId="2" xfId="0" applyNumberFormat="1" applyFont="1" applyBorder="1" applyAlignment="1">
      <alignment horizontal="center" vertical="center" wrapText="1" readingOrder="2"/>
    </xf>
    <xf numFmtId="166" fontId="5" fillId="0" borderId="2" xfId="0" applyNumberFormat="1" applyFont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vertical="center" wrapText="1" readingOrder="2"/>
    </xf>
    <xf numFmtId="164" fontId="5" fillId="5" borderId="2" xfId="0" applyNumberFormat="1" applyFont="1" applyFill="1" applyBorder="1" applyAlignment="1">
      <alignment horizontal="center" vertical="center" wrapText="1" readingOrder="2"/>
    </xf>
    <xf numFmtId="165" fontId="5" fillId="5" borderId="2" xfId="0" applyNumberFormat="1" applyFont="1" applyFill="1" applyBorder="1" applyAlignment="1">
      <alignment horizontal="center" vertical="center" wrapText="1" readingOrder="2"/>
    </xf>
    <xf numFmtId="166" fontId="5" fillId="5" borderId="2" xfId="0" applyNumberFormat="1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vertical="center" wrapText="1" readingOrder="2"/>
    </xf>
    <xf numFmtId="164" fontId="6" fillId="6" borderId="3" xfId="0" applyNumberFormat="1" applyFont="1" applyFill="1" applyBorder="1" applyAlignment="1">
      <alignment horizontal="center" vertical="center" wrapText="1" readingOrder="2"/>
    </xf>
    <xf numFmtId="165" fontId="6" fillId="6" borderId="3" xfId="0" applyNumberFormat="1" applyFont="1" applyFill="1" applyBorder="1" applyAlignment="1">
      <alignment horizontal="center" vertical="center" wrapText="1" readingOrder="2"/>
    </xf>
    <xf numFmtId="166" fontId="6" fillId="6" borderId="3" xfId="0" applyNumberFormat="1" applyFont="1" applyFill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vertical="center" wrapText="1" readingOrder="2"/>
    </xf>
    <xf numFmtId="164" fontId="7" fillId="7" borderId="4" xfId="0" applyNumberFormat="1" applyFont="1" applyFill="1" applyBorder="1" applyAlignment="1">
      <alignment horizontal="center" vertical="center" wrapText="1" readingOrder="2"/>
    </xf>
    <xf numFmtId="165" fontId="7" fillId="7" borderId="4" xfId="0" applyNumberFormat="1" applyFont="1" applyFill="1" applyBorder="1" applyAlignment="1">
      <alignment horizontal="center" vertical="center" wrapText="1" readingOrder="2"/>
    </xf>
    <xf numFmtId="166" fontId="7" fillId="7" borderId="4" xfId="0" applyNumberFormat="1" applyFont="1" applyFill="1" applyBorder="1" applyAlignment="1">
      <alignment horizontal="center" vertical="center" wrapText="1" readingOrder="2"/>
    </xf>
    <xf numFmtId="0" fontId="8" fillId="8" borderId="5" xfId="0" applyFont="1" applyFill="1" applyBorder="1" applyAlignment="1">
      <alignment horizontal="center" vertical="center" wrapText="1" readingOrder="2"/>
    </xf>
    <xf numFmtId="0" fontId="8" fillId="8" borderId="5" xfId="0" applyFont="1" applyFill="1" applyBorder="1" applyAlignment="1">
      <alignment vertical="center" wrapText="1" readingOrder="2"/>
    </xf>
    <xf numFmtId="164" fontId="8" fillId="8" borderId="5" xfId="0" applyNumberFormat="1" applyFont="1" applyFill="1" applyBorder="1" applyAlignment="1">
      <alignment horizontal="center" vertical="center" wrapText="1" readingOrder="2"/>
    </xf>
    <xf numFmtId="165" fontId="8" fillId="8" borderId="5" xfId="0" applyNumberFormat="1" applyFont="1" applyFill="1" applyBorder="1" applyAlignment="1">
      <alignment horizontal="center" vertical="center" wrapText="1" readingOrder="2"/>
    </xf>
    <xf numFmtId="166" fontId="8" fillId="8" borderId="5" xfId="0" applyNumberFormat="1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vertical="center" wrapText="1" readingOrder="2"/>
    </xf>
    <xf numFmtId="164" fontId="5" fillId="0" borderId="0" xfId="0" applyNumberFormat="1" applyFont="1" applyAlignment="1">
      <alignment horizontal="center" vertical="center" wrapText="1" readingOrder="2"/>
    </xf>
    <xf numFmtId="165" fontId="5" fillId="0" borderId="0" xfId="0" applyNumberFormat="1" applyFont="1" applyAlignment="1">
      <alignment horizontal="center" vertical="center" wrapText="1" readingOrder="2"/>
    </xf>
    <xf numFmtId="166" fontId="5" fillId="0" borderId="0" xfId="0" applyNumberFormat="1" applyFont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164" fontId="9" fillId="0" borderId="0" xfId="0" applyNumberFormat="1" applyFont="1" applyAlignment="1">
      <alignment horizontal="center" vertical="center" wrapText="1" readingOrder="2"/>
    </xf>
    <xf numFmtId="165" fontId="9" fillId="0" borderId="0" xfId="0" applyNumberFormat="1" applyFont="1" applyAlignment="1">
      <alignment horizontal="center" vertical="center" wrapText="1" readingOrder="2"/>
    </xf>
    <xf numFmtId="166" fontId="9" fillId="0" borderId="0" xfId="0" applyNumberFormat="1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 wrapText="1" readingOrder="2"/>
    </xf>
    <xf numFmtId="165" fontId="2" fillId="0" borderId="0" xfId="0" applyNumberFormat="1" applyFont="1" applyAlignment="1">
      <alignment horizontal="center" vertical="center" wrapText="1" readingOrder="2"/>
    </xf>
    <xf numFmtId="166" fontId="2" fillId="0" borderId="0" xfId="0" applyNumberFormat="1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vertical="center" wrapText="1" readingOrder="2"/>
    </xf>
    <xf numFmtId="164" fontId="10" fillId="0" borderId="0" xfId="0" applyNumberFormat="1" applyFont="1" applyAlignment="1">
      <alignment horizontal="center" vertical="center" wrapText="1" readingOrder="2"/>
    </xf>
    <xf numFmtId="165" fontId="10" fillId="0" borderId="0" xfId="0" applyNumberFormat="1" applyFont="1" applyAlignment="1">
      <alignment horizontal="center" vertical="center" wrapText="1" readingOrder="2"/>
    </xf>
    <xf numFmtId="166" fontId="10" fillId="0" borderId="0" xfId="0" applyNumberFormat="1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workbookViewId="0" rightToLeft="1" showGridLines="0">
      <pane ySplit="6" topLeftCell="A7" activePane="bottomLeft" state="frozen"/>
      <selection pane="bottomLeft" activeCell="A7" sqref="A7"/>
    </sheetView>
  </sheetViews>
  <cols>
    <col min="1" max="1" width="2.83203125" customWidth="1"/>
    <col min="2" max="2" width="5.83203125" customWidth="1"/>
    <col min="3" max="3" width="36.83203125" customWidth="1"/>
    <col min="4" max="4" width="7.83203125" customWidth="1"/>
    <col min="5" max="5" width="11.83203125" customWidth="1"/>
    <col min="6" max="6" width="11.83203125" customWidth="1"/>
    <col min="7" max="7" width="11.83203125" customWidth="1"/>
    <col min="8" max="8" width="11.83203125" customWidth="1"/>
    <col min="9" max="9" width="11.83203125" customWidth="1"/>
    <col min="10" max="10" width="9.83203125" customWidth="1"/>
    <col min="11" max="11" width="14.83203125" customWidth="1"/>
    <col min="12" max="12" width="14.83203125" customWidth="1"/>
    <col min="13" max="13" width="15.83203125" customWidth="1"/>
    <col min="14" max="14" width="9.83203125" customWidth="1"/>
    <col min="15" max="15" width="20.83203125" customWidth="1"/>
  </cols>
  <sheetData>
    <row r="1" ht="34" customHeight="1">
      <c r="B1" s="1" t="str">
        <v>مستخلص أعمال جاري رقم (      )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" customHeight="1">
      <c r="B2" s="2" t="str">
        <v>المشروع: ....................................      المقاول: ....................................      العقد رقم: ..............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>
      <c r="B3" s="2" t="str">
        <v>الفترة من ....../....../........  إلى ....../....../........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0" customHeight="1">
      <c r="B4" s="2" t="str">
        <v>الصفوف المكتوب فيها «مثال» للتوضيح فقط: امسحها أو اكتب فوقها بياناتك. الخانات المحسوبة بالمعادلات لا تكتب فيها.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8" customHeight="1"/>
    <row r="6" ht="33.5" customHeight="1">
      <c r="B6" s="3" t="str">
        <v>م</v>
      </c>
      <c r="C6" s="3" t="str">
        <v>بيان الأعمال</v>
      </c>
      <c r="D6" s="3" t="str">
        <v>الوحدة</v>
      </c>
      <c r="E6" s="3" t="str">
        <v>الكمية التعاقدية</v>
      </c>
      <c r="F6" s="3" t="str">
        <v>الفئة</v>
      </c>
      <c r="G6" s="3" t="str">
        <v>الكمية السابقة</v>
      </c>
      <c r="H6" s="3" t="str">
        <v>الكمية الحالية</v>
      </c>
      <c r="I6" s="3" t="str">
        <v>الكمية الإجمالية</v>
      </c>
      <c r="J6" s="3" t="str">
        <v>نسبة الصرف %</v>
      </c>
      <c r="K6" s="3" t="str">
        <v>القيمة السابقة</v>
      </c>
      <c r="L6" s="3" t="str">
        <v>القيمة الحالية</v>
      </c>
      <c r="M6" s="3" t="str">
        <v>القيمة الإجمالية</v>
      </c>
      <c r="N6" s="3" t="str">
        <v>نسبة الإنجاز</v>
      </c>
      <c r="O6" s="3" t="str">
        <v>ملاحظات</v>
      </c>
    </row>
    <row r="7" ht="17.5" customHeight="1">
      <c r="B7" s="4" t="str">
        <v>أولاً: الأعمال الاعتيادية (بنود المقايسة)</v>
      </c>
      <c r="C7" s="5"/>
      <c r="D7" s="4"/>
      <c r="E7" s="6"/>
      <c r="F7" s="7"/>
      <c r="G7" s="6"/>
      <c r="H7" s="6"/>
      <c r="I7" s="6"/>
      <c r="J7" s="8"/>
      <c r="K7" s="7"/>
      <c r="L7" s="7"/>
      <c r="M7" s="7"/>
      <c r="N7" s="8"/>
      <c r="O7" s="5"/>
    </row>
    <row r="8" ht="17.5" customHeight="1">
      <c r="B8" s="9">
        <v>1</v>
      </c>
      <c r="C8" s="10" t="str">
        <v>حفر لمنسوب التأسيس في أي نوع تربة (مثال)</v>
      </c>
      <c r="D8" s="9" t="str">
        <v>م3</v>
      </c>
      <c r="E8" s="11">
        <v>850</v>
      </c>
      <c r="F8" s="12">
        <v>95</v>
      </c>
      <c r="G8" s="11">
        <v>850</v>
      </c>
      <c r="H8" s="11">
        <v>0</v>
      </c>
      <c r="I8" s="11">
        <f>G8+H8</f>
        <v>850</v>
      </c>
      <c r="J8" s="13">
        <v>1</v>
      </c>
      <c r="K8" s="12">
        <f>G8*F8*J8</f>
        <v>80750</v>
      </c>
      <c r="L8" s="12">
        <f>H8*F8*J8</f>
        <v>0</v>
      </c>
      <c r="M8" s="12">
        <f>I8*F8*J8</f>
        <v>80750</v>
      </c>
      <c r="N8" s="13">
        <f>IF(E8=0,"",I8/E8)</f>
        <v>1</v>
      </c>
      <c r="O8" s="10"/>
    </row>
    <row r="9" ht="17.5" customHeight="1">
      <c r="B9" s="14">
        <v>2</v>
      </c>
      <c r="C9" s="15" t="str">
        <v>خرسانة عادية للأساسات (مثال)</v>
      </c>
      <c r="D9" s="14" t="str">
        <v>م3</v>
      </c>
      <c r="E9" s="16">
        <v>64</v>
      </c>
      <c r="F9" s="17">
        <v>1850</v>
      </c>
      <c r="G9" s="16">
        <v>64</v>
      </c>
      <c r="H9" s="16">
        <v>0</v>
      </c>
      <c r="I9" s="16">
        <f>G9+H9</f>
        <v>64</v>
      </c>
      <c r="J9" s="18">
        <v>1</v>
      </c>
      <c r="K9" s="17">
        <f>G9*F9*J9</f>
        <v>118400</v>
      </c>
      <c r="L9" s="17">
        <f>H9*F9*J9</f>
        <v>0</v>
      </c>
      <c r="M9" s="17">
        <f>I9*F9*J9</f>
        <v>118400</v>
      </c>
      <c r="N9" s="18">
        <f>IF(E9=0,"",I9/E9)</f>
        <v>1</v>
      </c>
      <c r="O9" s="15"/>
    </row>
    <row r="10" ht="17.5" customHeight="1">
      <c r="B10" s="9">
        <v>3</v>
      </c>
      <c r="C10" s="10" t="str">
        <v>خرسانة مسلحة للقواعد والسملات (مثال)</v>
      </c>
      <c r="D10" s="9" t="str">
        <v>م3</v>
      </c>
      <c r="E10" s="11">
        <v>140</v>
      </c>
      <c r="F10" s="12">
        <v>4250</v>
      </c>
      <c r="G10" s="11">
        <v>140</v>
      </c>
      <c r="H10" s="11">
        <v>0</v>
      </c>
      <c r="I10" s="11">
        <f>G10+H10</f>
        <v>140</v>
      </c>
      <c r="J10" s="13">
        <v>1</v>
      </c>
      <c r="K10" s="12">
        <f>G10*F10*J10</f>
        <v>595000</v>
      </c>
      <c r="L10" s="12">
        <f>H10*F10*J10</f>
        <v>0</v>
      </c>
      <c r="M10" s="12">
        <f>I10*F10*J10</f>
        <v>595000</v>
      </c>
      <c r="N10" s="13">
        <f>IF(E10=0,"",I10/E10)</f>
        <v>1</v>
      </c>
      <c r="O10" s="10"/>
    </row>
    <row r="11" ht="17.5" customHeight="1">
      <c r="B11" s="14">
        <v>4</v>
      </c>
      <c r="C11" s="15" t="str">
        <v>خرسانة مسلحة للأعمدة والأسقف (مثال)</v>
      </c>
      <c r="D11" s="14" t="str">
        <v>م3</v>
      </c>
      <c r="E11" s="16">
        <v>310</v>
      </c>
      <c r="F11" s="17">
        <v>4700</v>
      </c>
      <c r="G11" s="16">
        <v>95</v>
      </c>
      <c r="H11" s="16">
        <v>80</v>
      </c>
      <c r="I11" s="16">
        <f>G11+H11</f>
        <v>175</v>
      </c>
      <c r="J11" s="18">
        <v>1</v>
      </c>
      <c r="K11" s="17">
        <f>G11*F11*J11</f>
        <v>446500</v>
      </c>
      <c r="L11" s="17">
        <f>H11*F11*J11</f>
        <v>376000</v>
      </c>
      <c r="M11" s="17">
        <f>I11*F11*J11</f>
        <v>822500</v>
      </c>
      <c r="N11" s="18">
        <f>IF(E11=0,"",I11/E11)</f>
        <v>0.5645</v>
      </c>
      <c r="O11" s="15"/>
    </row>
    <row r="12" ht="17.5" customHeight="1">
      <c r="B12" s="9">
        <v>5</v>
      </c>
      <c r="C12" s="10" t="str">
        <v>عزل رطوبة للأساسات بالبيتومين (مثال)</v>
      </c>
      <c r="D12" s="9" t="str">
        <v>م2</v>
      </c>
      <c r="E12" s="11">
        <v>520</v>
      </c>
      <c r="F12" s="12">
        <v>120</v>
      </c>
      <c r="G12" s="11">
        <v>0</v>
      </c>
      <c r="H12" s="11">
        <v>520</v>
      </c>
      <c r="I12" s="11">
        <f>G12+H12</f>
        <v>520</v>
      </c>
      <c r="J12" s="13">
        <v>0.9</v>
      </c>
      <c r="K12" s="12">
        <f>G12*F12*J12</f>
        <v>0</v>
      </c>
      <c r="L12" s="12">
        <f>H12*F12*J12</f>
        <v>56160</v>
      </c>
      <c r="M12" s="12">
        <f>I12*F12*J12</f>
        <v>56160</v>
      </c>
      <c r="N12" s="13">
        <f>IF(E12=0,"",I12/E12)</f>
        <v>1</v>
      </c>
      <c r="O12" s="10"/>
    </row>
    <row r="13" ht="17.5" customHeight="1">
      <c r="B13" s="14"/>
      <c r="C13" s="15"/>
      <c r="D13" s="14"/>
      <c r="E13" s="16"/>
      <c r="F13" s="17"/>
      <c r="G13" s="16"/>
      <c r="H13" s="16"/>
      <c r="I13" s="16">
        <f>G13+H13</f>
        <v>0</v>
      </c>
      <c r="J13" s="18">
        <v>1</v>
      </c>
      <c r="K13" s="17">
        <f>G13*F13*J13</f>
        <v>0</v>
      </c>
      <c r="L13" s="17">
        <f>H13*F13*J13</f>
        <v>0</v>
      </c>
      <c r="M13" s="17">
        <f>I13*F13*J13</f>
        <v>0</v>
      </c>
      <c r="N13" s="18" t="str">
        <f>IF(E13=0,"",I13/E13)</f>
        <v/>
      </c>
      <c r="O13" s="15"/>
    </row>
    <row r="14" ht="17.5" customHeight="1">
      <c r="B14" s="9"/>
      <c r="C14" s="10"/>
      <c r="D14" s="9"/>
      <c r="E14" s="11"/>
      <c r="F14" s="12"/>
      <c r="G14" s="11"/>
      <c r="H14" s="11"/>
      <c r="I14" s="11">
        <f>G14+H14</f>
        <v>0</v>
      </c>
      <c r="J14" s="13">
        <v>1</v>
      </c>
      <c r="K14" s="12">
        <f>G14*F14*J14</f>
        <v>0</v>
      </c>
      <c r="L14" s="12">
        <f>H14*F14*J14</f>
        <v>0</v>
      </c>
      <c r="M14" s="12">
        <f>I14*F14*J14</f>
        <v>0</v>
      </c>
      <c r="N14" s="13" t="str">
        <f>IF(E14=0,"",I14/E14)</f>
        <v/>
      </c>
      <c r="O14" s="10"/>
    </row>
    <row r="15" ht="17.5" customHeight="1">
      <c r="B15" s="14"/>
      <c r="C15" s="15"/>
      <c r="D15" s="14"/>
      <c r="E15" s="16"/>
      <c r="F15" s="17"/>
      <c r="G15" s="16"/>
      <c r="H15" s="16"/>
      <c r="I15" s="16">
        <f>G15+H15</f>
        <v>0</v>
      </c>
      <c r="J15" s="18">
        <v>1</v>
      </c>
      <c r="K15" s="17">
        <f>G15*F15*J15</f>
        <v>0</v>
      </c>
      <c r="L15" s="17">
        <f>H15*F15*J15</f>
        <v>0</v>
      </c>
      <c r="M15" s="17">
        <f>I15*F15*J15</f>
        <v>0</v>
      </c>
      <c r="N15" s="18" t="str">
        <f>IF(E15=0,"",I15/E15)</f>
        <v/>
      </c>
      <c r="O15" s="15"/>
    </row>
    <row r="16" ht="17.5" customHeight="1">
      <c r="B16" s="9"/>
      <c r="C16" s="10"/>
      <c r="D16" s="9"/>
      <c r="E16" s="11"/>
      <c r="F16" s="12"/>
      <c r="G16" s="11"/>
      <c r="H16" s="11"/>
      <c r="I16" s="11">
        <f>G16+H16</f>
        <v>0</v>
      </c>
      <c r="J16" s="13">
        <v>1</v>
      </c>
      <c r="K16" s="12">
        <f>G16*F16*J16</f>
        <v>0</v>
      </c>
      <c r="L16" s="12">
        <f>H16*F16*J16</f>
        <v>0</v>
      </c>
      <c r="M16" s="12">
        <f>I16*F16*J16</f>
        <v>0</v>
      </c>
      <c r="N16" s="13" t="str">
        <f>IF(E16=0,"",I16/E16)</f>
        <v/>
      </c>
      <c r="O16" s="10"/>
    </row>
    <row r="17" ht="17.5" customHeight="1">
      <c r="B17" s="19"/>
      <c r="C17" s="20" t="str">
        <v>إجمالي الأعمال الاعتيادية</v>
      </c>
      <c r="D17" s="19"/>
      <c r="E17" s="21"/>
      <c r="F17" s="22"/>
      <c r="G17" s="21"/>
      <c r="H17" s="21"/>
      <c r="I17" s="21"/>
      <c r="J17" s="23"/>
      <c r="K17" s="22">
        <f>SUM(K8:K16)</f>
        <v>1240650</v>
      </c>
      <c r="L17" s="22">
        <f>SUM(L8:L16)</f>
        <v>432160</v>
      </c>
      <c r="M17" s="22">
        <f>SUM(M8:M16)</f>
        <v>1672810</v>
      </c>
      <c r="N17" s="23"/>
      <c r="O17" s="20"/>
    </row>
    <row r="18" ht="17.5" customHeight="1">
      <c r="B18" s="4" t="str">
        <v>ثانياً: الأعمال المستجدة (أوامر التغيير)</v>
      </c>
      <c r="C18" s="5"/>
      <c r="D18" s="4"/>
      <c r="E18" s="6"/>
      <c r="F18" s="7"/>
      <c r="G18" s="6"/>
      <c r="H18" s="6"/>
      <c r="I18" s="6"/>
      <c r="J18" s="8"/>
      <c r="K18" s="7"/>
      <c r="L18" s="7"/>
      <c r="M18" s="7"/>
      <c r="N18" s="8"/>
      <c r="O18" s="5"/>
    </row>
    <row r="19" ht="30.5" customHeight="1">
      <c r="B19" s="14">
        <v>6</v>
      </c>
      <c r="C19" s="15" t="str">
        <v>خرسانة مسلحة لخزان أرضي (أمر تغيير رقم 1) (مثال)</v>
      </c>
      <c r="D19" s="14" t="str">
        <v>م3</v>
      </c>
      <c r="E19" s="16">
        <v>24</v>
      </c>
      <c r="F19" s="17">
        <v>4900</v>
      </c>
      <c r="G19" s="16">
        <v>0</v>
      </c>
      <c r="H19" s="16">
        <v>24</v>
      </c>
      <c r="I19" s="16">
        <f>G19+H19</f>
        <v>24</v>
      </c>
      <c r="J19" s="18">
        <v>1</v>
      </c>
      <c r="K19" s="17">
        <f>G19*F19*J19</f>
        <v>0</v>
      </c>
      <c r="L19" s="17">
        <f>H19*F19*J19</f>
        <v>117600</v>
      </c>
      <c r="M19" s="17">
        <f>I19*F19*J19</f>
        <v>117600</v>
      </c>
      <c r="N19" s="18">
        <f>IF(E19=0,"",I19/E19)</f>
        <v>1</v>
      </c>
      <c r="O19" s="15"/>
    </row>
    <row r="20" ht="17.5" customHeight="1">
      <c r="B20" s="9"/>
      <c r="C20" s="10"/>
      <c r="D20" s="9"/>
      <c r="E20" s="11"/>
      <c r="F20" s="12"/>
      <c r="G20" s="11"/>
      <c r="H20" s="11"/>
      <c r="I20" s="11">
        <f>G20+H20</f>
        <v>0</v>
      </c>
      <c r="J20" s="13">
        <v>1</v>
      </c>
      <c r="K20" s="12">
        <f>G20*F20*J20</f>
        <v>0</v>
      </c>
      <c r="L20" s="12">
        <f>H20*F20*J20</f>
        <v>0</v>
      </c>
      <c r="M20" s="12">
        <f>I20*F20*J20</f>
        <v>0</v>
      </c>
      <c r="N20" s="13" t="str">
        <f>IF(E20=0,"",I20/E20)</f>
        <v/>
      </c>
      <c r="O20" s="10"/>
    </row>
    <row r="21" ht="17.5" customHeight="1">
      <c r="B21" s="14"/>
      <c r="C21" s="15"/>
      <c r="D21" s="14"/>
      <c r="E21" s="16"/>
      <c r="F21" s="17"/>
      <c r="G21" s="16"/>
      <c r="H21" s="16"/>
      <c r="I21" s="16">
        <f>G21+H21</f>
        <v>0</v>
      </c>
      <c r="J21" s="18">
        <v>1</v>
      </c>
      <c r="K21" s="17">
        <f>G21*F21*J21</f>
        <v>0</v>
      </c>
      <c r="L21" s="17">
        <f>H21*F21*J21</f>
        <v>0</v>
      </c>
      <c r="M21" s="17">
        <f>I21*F21*J21</f>
        <v>0</v>
      </c>
      <c r="N21" s="18" t="str">
        <f>IF(E21=0,"",I21/E21)</f>
        <v/>
      </c>
      <c r="O21" s="15"/>
    </row>
    <row r="22" ht="17.5" customHeight="1">
      <c r="B22" s="19"/>
      <c r="C22" s="20" t="str">
        <v>إجمالي الأعمال المستجدة</v>
      </c>
      <c r="D22" s="19"/>
      <c r="E22" s="21"/>
      <c r="F22" s="22"/>
      <c r="G22" s="21"/>
      <c r="H22" s="21"/>
      <c r="I22" s="21"/>
      <c r="J22" s="23"/>
      <c r="K22" s="22">
        <f>SUM(K19:K21)</f>
        <v>0</v>
      </c>
      <c r="L22" s="22">
        <f>SUM(L19:L21)</f>
        <v>117600</v>
      </c>
      <c r="M22" s="22">
        <f>SUM(M19:M21)</f>
        <v>117600</v>
      </c>
      <c r="N22" s="23"/>
      <c r="O22" s="20"/>
    </row>
    <row r="23" ht="17.5">
      <c r="B23" s="24"/>
      <c r="C23" s="25" t="str">
        <v>إجمالي قيمة الأعمال</v>
      </c>
      <c r="D23" s="24"/>
      <c r="E23" s="26"/>
      <c r="F23" s="27"/>
      <c r="G23" s="26"/>
      <c r="H23" s="26"/>
      <c r="I23" s="26"/>
      <c r="J23" s="28"/>
      <c r="K23" s="27">
        <f>K17+K22</f>
        <v>1240650</v>
      </c>
      <c r="L23" s="27">
        <f>L17+L22</f>
        <v>549760</v>
      </c>
      <c r="M23" s="27">
        <f>M17+M22</f>
        <v>1790410</v>
      </c>
      <c r="N23" s="28"/>
      <c r="O23" s="25"/>
    </row>
    <row r="24" ht="17.5" customHeight="1">
      <c r="B24" s="9"/>
      <c r="C24" s="10" t="str">
        <v>يُخصم: تأمين الأعمال (محتجزات) بنسبة</v>
      </c>
      <c r="D24" s="9"/>
      <c r="E24" s="11"/>
      <c r="F24" s="12"/>
      <c r="G24" s="11"/>
      <c r="H24" s="11"/>
      <c r="I24" s="11"/>
      <c r="J24" s="13">
        <v>0.05</v>
      </c>
      <c r="K24" s="12">
        <f>-K23*J24</f>
        <v>-62032.5</v>
      </c>
      <c r="L24" s="12">
        <f>-L23*J24</f>
        <v>-27488</v>
      </c>
      <c r="M24" s="12">
        <f>-M23*J24</f>
        <v>-89520.5</v>
      </c>
      <c r="N24" s="13"/>
      <c r="O24" s="10"/>
    </row>
    <row r="25" ht="17.5" customHeight="1">
      <c r="B25" s="9"/>
      <c r="C25" s="10" t="str">
        <v>يُخصم: استقطاع الدفعة المقدمة بنسبة</v>
      </c>
      <c r="D25" s="9"/>
      <c r="E25" s="11"/>
      <c r="F25" s="12"/>
      <c r="G25" s="11"/>
      <c r="H25" s="11"/>
      <c r="I25" s="11"/>
      <c r="J25" s="13">
        <v>0.1</v>
      </c>
      <c r="K25" s="12">
        <f>-K23*J25</f>
        <v>-124065</v>
      </c>
      <c r="L25" s="12">
        <f>-L23*J25</f>
        <v>-54976</v>
      </c>
      <c r="M25" s="12">
        <f>-M23*J25</f>
        <v>-179041</v>
      </c>
      <c r="N25" s="13"/>
      <c r="O25" s="10"/>
    </row>
    <row r="26" ht="17.5" customHeight="1">
      <c r="B26" s="9"/>
      <c r="C26" s="10" t="str">
        <v>يُخصم: خصومات أخرى (غرامات، مواد موردة من المالك، ضرائب حسب العقد) تُكتب بالسالب</v>
      </c>
      <c r="D26" s="9"/>
      <c r="E26" s="11"/>
      <c r="F26" s="12"/>
      <c r="G26" s="11"/>
      <c r="H26" s="11"/>
      <c r="I26" s="11"/>
      <c r="J26" s="13"/>
      <c r="K26" s="12">
        <v>0</v>
      </c>
      <c r="L26" s="12">
        <v>0</v>
      </c>
      <c r="M26" s="12">
        <f>K26+L26</f>
        <v>0</v>
      </c>
      <c r="N26" s="13"/>
      <c r="O26" s="10"/>
    </row>
    <row r="27" ht="19">
      <c r="B27" s="29"/>
      <c r="C27" s="30" t="str">
        <v>صافي المستحق</v>
      </c>
      <c r="D27" s="29"/>
      <c r="E27" s="31"/>
      <c r="F27" s="32"/>
      <c r="G27" s="31"/>
      <c r="H27" s="31"/>
      <c r="I27" s="31"/>
      <c r="J27" s="33"/>
      <c r="K27" s="32">
        <f>K23+K24+K25+K26</f>
        <v>1054552.5</v>
      </c>
      <c r="L27" s="32">
        <f>L23+L24+L25+L26</f>
        <v>467296</v>
      </c>
      <c r="M27" s="32">
        <f>M23+M24+M25+M26</f>
        <v>1521848.5</v>
      </c>
      <c r="N27" s="33"/>
      <c r="O27" s="30"/>
    </row>
    <row r="28" ht="17.5">
      <c r="B28" s="24"/>
      <c r="C28" s="25" t="str">
        <v>صافي المستحق عن هذا المستخلص (صافي الإجمالي ناقص صافي السابق)</v>
      </c>
      <c r="D28" s="24"/>
      <c r="E28" s="26"/>
      <c r="F28" s="27"/>
      <c r="G28" s="26"/>
      <c r="H28" s="26"/>
      <c r="I28" s="26"/>
      <c r="J28" s="28"/>
      <c r="K28" s="27"/>
      <c r="L28" s="27"/>
      <c r="M28" s="27">
        <f>M27-K27</f>
        <v>467296</v>
      </c>
      <c r="N28" s="28"/>
      <c r="O28" s="25"/>
    </row>
    <row r="29" ht="24" customHeight="1">
      <c r="B29" s="9"/>
      <c r="C29" s="10" t="str">
        <v>فقط وقدره: ...................................................................................... لا غير</v>
      </c>
      <c r="D29" s="9"/>
      <c r="E29" s="11"/>
      <c r="F29" s="12"/>
      <c r="G29" s="11"/>
      <c r="H29" s="11"/>
      <c r="I29" s="11"/>
      <c r="J29" s="13"/>
      <c r="K29" s="12"/>
      <c r="L29" s="12"/>
      <c r="M29" s="12"/>
      <c r="N29" s="13"/>
      <c r="O29" s="10"/>
    </row>
    <row r="30" ht="14" customHeight="1">
      <c r="B30" s="34"/>
      <c r="C30" s="35"/>
      <c r="D30" s="34"/>
      <c r="E30" s="36"/>
      <c r="F30" s="37"/>
      <c r="G30" s="36"/>
      <c r="H30" s="36"/>
      <c r="I30" s="36"/>
      <c r="J30" s="38"/>
      <c r="K30" s="37"/>
      <c r="L30" s="37"/>
      <c r="M30" s="37"/>
      <c r="N30" s="38"/>
      <c r="O30" s="35"/>
    </row>
    <row r="31" ht="17.5" customHeight="1">
      <c r="B31" s="39"/>
      <c r="C31" s="39" t="str">
        <v>إعداد: المهندس المختص</v>
      </c>
      <c r="D31" s="39"/>
      <c r="E31" s="40"/>
      <c r="F31" s="41"/>
      <c r="G31" s="40" t="str">
        <v>مراجعة: الاستشاري</v>
      </c>
      <c r="H31" s="40"/>
      <c r="I31" s="40"/>
      <c r="J31" s="42"/>
      <c r="K31" s="41"/>
      <c r="L31" s="41" t="str">
        <v>اعتماد: المالك</v>
      </c>
      <c r="M31" s="41"/>
      <c r="N31" s="42"/>
      <c r="O31" s="39"/>
    </row>
    <row r="32" ht="28" customHeight="1">
      <c r="B32" s="43"/>
      <c r="C32" s="43" t="str">
        <v>التوقيع: ....................</v>
      </c>
      <c r="D32" s="43"/>
      <c r="E32" s="44"/>
      <c r="F32" s="45"/>
      <c r="G32" s="44" t="str">
        <v>التوقيع: ....................</v>
      </c>
      <c r="H32" s="44"/>
      <c r="I32" s="44"/>
      <c r="J32" s="46"/>
      <c r="K32" s="45"/>
      <c r="L32" s="45" t="str">
        <v>التوقيع: ....................</v>
      </c>
      <c r="M32" s="45"/>
      <c r="N32" s="46"/>
      <c r="O32" s="43"/>
    </row>
    <row r="33" ht="16" customHeight="1">
      <c r="B33" s="47" t="str">
        <v>نموذج مجاني من تعمير: ta3mir.com/templates</v>
      </c>
      <c r="C33" s="48"/>
      <c r="D33" s="47"/>
      <c r="E33" s="49"/>
      <c r="F33" s="50"/>
      <c r="G33" s="49"/>
      <c r="H33" s="49"/>
      <c r="I33" s="49"/>
      <c r="J33" s="51"/>
      <c r="K33" s="50"/>
      <c r="L33" s="50"/>
      <c r="M33" s="50"/>
      <c r="N33" s="51"/>
      <c r="O33" s="48"/>
    </row>
  </sheetData>
  <mergeCells count="20">
    <mergeCell ref="B1:O1"/>
    <mergeCell ref="B2:O2"/>
    <mergeCell ref="B3:O3"/>
    <mergeCell ref="B4:O4"/>
    <mergeCell ref="B7:O7"/>
    <mergeCell ref="B18:O18"/>
    <mergeCell ref="C23:I23"/>
    <mergeCell ref="C24:I24"/>
    <mergeCell ref="C25:I25"/>
    <mergeCell ref="C26:I26"/>
    <mergeCell ref="C27:I27"/>
    <mergeCell ref="C28:L28"/>
    <mergeCell ref="C29:O29"/>
    <mergeCell ref="C31:F31"/>
    <mergeCell ref="G31:K31"/>
    <mergeCell ref="L31:O31"/>
    <mergeCell ref="C32:F32"/>
    <mergeCell ref="G32:K32"/>
    <mergeCell ref="L32:O32"/>
    <mergeCell ref="B33:O33"/>
  </mergeCells>
  <pageMargins left="0.4" right="0.4" top="0.5" bottom="0.5" header="0.3" footer="0.3"/>
  <pageSetup paperSize="9" orientation="landscape" fitToWidth="1" fitToHeight="0"/>
  <headerFooter>
    <oddHeader>&amp;Cنموذج مستخلص مقاولات</oddHeader>
    <oddFooter>&amp;L&amp;P / &amp;N</oddFooter>
  </headerFooter>
  <ignoredErrors>
    <ignoredError numberStoredAsText="1" sqref="A1:O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المستخلص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